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'Sheet2'!$A$1:$I$45</definedName>
  </definedNames>
  <calcPr fullCalcOnLoad="1"/>
</workbook>
</file>

<file path=xl/sharedStrings.xml><?xml version="1.0" encoding="utf-8"?>
<sst xmlns="http://schemas.openxmlformats.org/spreadsheetml/2006/main" count="49" uniqueCount="49">
  <si>
    <t>Nr. Crt.</t>
  </si>
  <si>
    <t>Denumire laborator</t>
  </si>
  <si>
    <t>Laborator Clinic dr. Berceanu SRL</t>
  </si>
  <si>
    <t>Laborator de analize medicale dr.Orbulescu</t>
  </si>
  <si>
    <t>CENTRALIZATOR SERVICII PARACLINICE-laborator /  PUNCTE SI VALORI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</si>
  <si>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</si>
  <si>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</si>
  <si>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</si>
  <si>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</si>
  <si>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</si>
  <si>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</si>
  <si>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</si>
  <si>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</si>
  <si>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</si>
  <si>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</si>
  <si>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</si>
  <si>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</si>
  <si>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</si>
  <si>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</si>
  <si>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</si>
  <si>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</si>
  <si>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</si>
  <si>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</si>
  <si>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</si>
  <si>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</si>
  <si>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</si>
  <si>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</si>
  <si>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</si>
  <si>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</si>
  <si>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</si>
  <si>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</si>
  <si>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</si>
  <si>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</si>
  <si>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</si>
  <si>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</si>
  <si>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</si>
  <si>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</si>
  <si>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</si>
  <si>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</si>
  <si>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</si>
  <si>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</si>
  <si>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</si>
  <si>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</si>
  <si>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</si>
  <si>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</si>
  <si>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</si>
  <si>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</si>
  <si>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</si>
  <si>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Total VALORI CONTRACT SEM.II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</si>
</sst>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</numFmts>
  <fonts count="41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center"/>
    </xf>
    <xf numFmtId="4" fontId="1" fillId="0" borderId="1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left" vertical="center" wrapText="1"/>
    </xf>
    <xf numFmtId="9" fontId="2" fillId="0" borderId="13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50" zoomScalePageLayoutView="0" workbookViewId="0" topLeftCell="A4">
      <selection activeCell="A5" sqref="A5"/>
    </sheetView>
  </sheetViews>
  <sheetFormatPr defaultColWidth="9.140625" defaultRowHeight="12.75"/>
  <cols>
    <col min="1" max="1" width="6.8515625" style="25" customWidth="1"/>
    <col min="2" max="2" width="50.8515625" style="26" customWidth="1"/>
    <col min="3" max="3" width="18.140625" style="25" customWidth="1"/>
    <col min="4" max="4" width="21.140625" style="27" customWidth="1"/>
    <col min="5" max="5" width="22.00390625" style="27" customWidth="1"/>
    <col min="6" max="6" width="21.8515625" style="27" customWidth="1"/>
    <col min="7" max="7" width="18.00390625" style="27" customWidth="1"/>
    <col min="8" max="8" width="18.8515625" style="27" customWidth="1"/>
    <col min="9" max="9" width="17.28125" style="25" customWidth="1"/>
    <col min="10" max="16384" width="9.140625" style="25" customWidth="1"/>
  </cols>
  <sheetData>
    <row r="1" ht="12.75">
      <c r="C1" s="27"/>
    </row>
    <row r="2" spans="1:8" ht="18.75">
      <c r="A2" s="12"/>
      <c r="B2" s="28"/>
      <c r="C2" s="2" t="s">
        <v>4</v>
      </c>
      <c r="E2" s="2"/>
      <c r="F2" s="2"/>
      <c r="G2" s="2"/>
      <c r="H2" s="2"/>
    </row>
    <row r="3" spans="3:8" ht="21.75" customHeight="1">
      <c r="C3" s="3"/>
      <c r="D3" s="25"/>
      <c r="F3" s="2"/>
      <c r="G3" s="2"/>
      <c r="H3" s="2"/>
    </row>
    <row r="4" spans="3:9" ht="19.5" customHeight="1">
      <c r="C4" s="36" t="s">
        <v>38</v>
      </c>
      <c r="D4" s="37"/>
      <c r="E4" s="38" t="s">
        <v>39</v>
      </c>
      <c r="F4" s="39"/>
      <c r="G4" s="39"/>
      <c r="H4" s="40"/>
      <c r="I4" s="21"/>
    </row>
    <row r="5" spans="1:9" ht="117.75" customHeight="1">
      <c r="A5" s="4" t="s">
        <v>0</v>
      </c>
      <c r="B5" s="16" t="s">
        <v>1</v>
      </c>
      <c r="C5" s="5" t="s">
        <v>17</v>
      </c>
      <c r="D5" s="1" t="s">
        <v>37</v>
      </c>
      <c r="E5" s="5" t="s">
        <v>24</v>
      </c>
      <c r="F5" s="1" t="s">
        <v>25</v>
      </c>
      <c r="G5" s="5" t="s">
        <v>26</v>
      </c>
      <c r="H5" s="1" t="s">
        <v>27</v>
      </c>
      <c r="I5" s="1" t="s">
        <v>48</v>
      </c>
    </row>
    <row r="6" spans="1:9" ht="34.5" customHeight="1">
      <c r="A6" s="13">
        <v>1</v>
      </c>
      <c r="B6" s="17" t="s">
        <v>6</v>
      </c>
      <c r="C6" s="15">
        <v>532.49</v>
      </c>
      <c r="D6" s="24">
        <f>C6*$C$35</f>
        <v>80410.40197113891</v>
      </c>
      <c r="E6" s="7">
        <v>65</v>
      </c>
      <c r="F6" s="6">
        <f>E6*$F$36</f>
        <v>39081.467786013774</v>
      </c>
      <c r="G6" s="7">
        <v>300</v>
      </c>
      <c r="H6" s="24">
        <f>G6*$F$39</f>
        <v>31890.049838504714</v>
      </c>
      <c r="I6" s="22">
        <f>D6+F6+H6</f>
        <v>151381.9195956574</v>
      </c>
    </row>
    <row r="7" spans="1:9" ht="34.5" customHeight="1">
      <c r="A7" s="13">
        <v>2</v>
      </c>
      <c r="B7" s="14" t="s">
        <v>7</v>
      </c>
      <c r="C7" s="15">
        <v>772.62</v>
      </c>
      <c r="D7" s="24">
        <f aca="true" t="shared" si="0" ref="D7:D31">C7*$C$35</f>
        <v>116672.02157963783</v>
      </c>
      <c r="E7" s="7">
        <v>125</v>
      </c>
      <c r="F7" s="6">
        <f aca="true" t="shared" si="1" ref="F7:F31">E7*$F$36</f>
        <v>75156.66881925726</v>
      </c>
      <c r="G7" s="7">
        <v>845</v>
      </c>
      <c r="H7" s="24">
        <f aca="true" t="shared" si="2" ref="H7:H31">G7*$F$39</f>
        <v>89823.64037845495</v>
      </c>
      <c r="I7" s="22">
        <f aca="true" t="shared" si="3" ref="I7:I31">D7+F7+H7</f>
        <v>281652.33077735006</v>
      </c>
    </row>
    <row r="8" spans="1:9" ht="34.5" customHeight="1">
      <c r="A8" s="13">
        <v>3</v>
      </c>
      <c r="B8" s="14" t="s">
        <v>2</v>
      </c>
      <c r="C8" s="15">
        <f>871.91-15</f>
        <v>856.91</v>
      </c>
      <c r="D8" s="24">
        <f t="shared" si="0"/>
        <v>129400.50996842879</v>
      </c>
      <c r="E8" s="7">
        <v>154</v>
      </c>
      <c r="F8" s="6">
        <f t="shared" si="1"/>
        <v>92593.01598532495</v>
      </c>
      <c r="G8" s="7">
        <v>659</v>
      </c>
      <c r="H8" s="24">
        <f t="shared" si="2"/>
        <v>70051.80947858203</v>
      </c>
      <c r="I8" s="7">
        <f t="shared" si="3"/>
        <v>292045.33543233573</v>
      </c>
    </row>
    <row r="9" spans="1:9" ht="34.5" customHeight="1">
      <c r="A9" s="13">
        <v>4</v>
      </c>
      <c r="B9" s="14" t="s">
        <v>15</v>
      </c>
      <c r="C9" s="15">
        <f>1334.17-10</f>
        <v>1324.17</v>
      </c>
      <c r="D9" s="24">
        <f t="shared" si="0"/>
        <v>199960.64147331033</v>
      </c>
      <c r="E9" s="7">
        <v>160</v>
      </c>
      <c r="F9" s="6">
        <f t="shared" si="1"/>
        <v>96200.5360886493</v>
      </c>
      <c r="G9" s="7">
        <v>659</v>
      </c>
      <c r="H9" s="24">
        <f t="shared" si="2"/>
        <v>70051.80947858203</v>
      </c>
      <c r="I9" s="7">
        <f t="shared" si="3"/>
        <v>366212.9870405416</v>
      </c>
    </row>
    <row r="10" spans="1:9" ht="34.5" customHeight="1">
      <c r="A10" s="13">
        <v>5</v>
      </c>
      <c r="B10" s="14" t="s">
        <v>8</v>
      </c>
      <c r="C10" s="15">
        <v>2561.37</v>
      </c>
      <c r="D10" s="24">
        <f t="shared" si="0"/>
        <v>386788.0923525626</v>
      </c>
      <c r="E10" s="7">
        <v>161</v>
      </c>
      <c r="F10" s="6">
        <f t="shared" si="1"/>
        <v>96801.78943920335</v>
      </c>
      <c r="G10" s="7">
        <v>1073</v>
      </c>
      <c r="H10" s="24">
        <f t="shared" si="2"/>
        <v>114060.07825571853</v>
      </c>
      <c r="I10" s="22">
        <f t="shared" si="3"/>
        <v>597649.9600474845</v>
      </c>
    </row>
    <row r="11" spans="1:9" ht="34.5" customHeight="1">
      <c r="A11" s="13">
        <v>6</v>
      </c>
      <c r="B11" s="14" t="s">
        <v>9</v>
      </c>
      <c r="C11" s="15">
        <v>359.83</v>
      </c>
      <c r="D11" s="24">
        <f t="shared" si="0"/>
        <v>54337.311388523565</v>
      </c>
      <c r="E11" s="7">
        <v>85</v>
      </c>
      <c r="F11" s="6">
        <f t="shared" si="1"/>
        <v>51106.53479709494</v>
      </c>
      <c r="G11" s="7">
        <v>338</v>
      </c>
      <c r="H11" s="24">
        <f t="shared" si="2"/>
        <v>35929.45615138198</v>
      </c>
      <c r="I11" s="22">
        <f t="shared" si="3"/>
        <v>141373.3023370005</v>
      </c>
    </row>
    <row r="12" spans="1:9" ht="34.5" customHeight="1">
      <c r="A12" s="13">
        <v>7</v>
      </c>
      <c r="B12" s="14" t="s">
        <v>10</v>
      </c>
      <c r="C12" s="15">
        <v>562.11</v>
      </c>
      <c r="D12" s="24">
        <f t="shared" si="0"/>
        <v>84883.26738905312</v>
      </c>
      <c r="E12" s="7">
        <v>96</v>
      </c>
      <c r="F12" s="6">
        <f t="shared" si="1"/>
        <v>57720.321653189574</v>
      </c>
      <c r="G12" s="7">
        <v>368</v>
      </c>
      <c r="H12" s="24">
        <f t="shared" si="2"/>
        <v>39118.46113523245</v>
      </c>
      <c r="I12" s="22">
        <f t="shared" si="3"/>
        <v>181722.05017747512</v>
      </c>
    </row>
    <row r="13" spans="1:9" ht="34.5" customHeight="1">
      <c r="A13" s="13">
        <v>8</v>
      </c>
      <c r="B13" s="14" t="s">
        <v>18</v>
      </c>
      <c r="C13" s="15">
        <v>436.83</v>
      </c>
      <c r="D13" s="24">
        <f t="shared" si="0"/>
        <v>65964.94937567392</v>
      </c>
      <c r="E13" s="7">
        <v>128</v>
      </c>
      <c r="F13" s="6">
        <f t="shared" si="1"/>
        <v>76960.42887091944</v>
      </c>
      <c r="G13" s="7">
        <v>524</v>
      </c>
      <c r="H13" s="24">
        <f t="shared" si="2"/>
        <v>55701.2870512549</v>
      </c>
      <c r="I13" s="22">
        <f t="shared" si="3"/>
        <v>198626.66529784823</v>
      </c>
    </row>
    <row r="14" spans="1:9" ht="34.5" customHeight="1">
      <c r="A14" s="13">
        <v>9</v>
      </c>
      <c r="B14" s="14" t="s">
        <v>11</v>
      </c>
      <c r="C14" s="15">
        <v>1047.75</v>
      </c>
      <c r="D14" s="24">
        <f t="shared" si="0"/>
        <v>158218.931182296</v>
      </c>
      <c r="E14" s="7">
        <v>99</v>
      </c>
      <c r="F14" s="6">
        <f t="shared" si="1"/>
        <v>59524.08170485175</v>
      </c>
      <c r="G14" s="7">
        <v>584</v>
      </c>
      <c r="H14" s="24">
        <f t="shared" si="2"/>
        <v>62079.29701895585</v>
      </c>
      <c r="I14" s="22">
        <f t="shared" si="3"/>
        <v>279822.3099061036</v>
      </c>
    </row>
    <row r="15" spans="1:9" ht="34.5" customHeight="1">
      <c r="A15" s="13">
        <v>10</v>
      </c>
      <c r="B15" s="14" t="s">
        <v>21</v>
      </c>
      <c r="C15" s="15">
        <v>1196.3</v>
      </c>
      <c r="D15" s="24">
        <f t="shared" si="0"/>
        <v>180651.21200036333</v>
      </c>
      <c r="E15" s="7">
        <v>114</v>
      </c>
      <c r="F15" s="6">
        <f t="shared" si="1"/>
        <v>68542.88196316262</v>
      </c>
      <c r="G15" s="7">
        <v>644</v>
      </c>
      <c r="H15" s="24">
        <f t="shared" si="2"/>
        <v>68457.30698665678</v>
      </c>
      <c r="I15" s="22">
        <f t="shared" si="3"/>
        <v>317651.40095018275</v>
      </c>
    </row>
    <row r="16" spans="1:9" ht="34.5" customHeight="1">
      <c r="A16" s="13">
        <v>11</v>
      </c>
      <c r="B16" s="14" t="s">
        <v>43</v>
      </c>
      <c r="C16" s="15">
        <v>1677.83</v>
      </c>
      <c r="D16" s="24">
        <f t="shared" si="0"/>
        <v>253366.23174000636</v>
      </c>
      <c r="E16" s="7">
        <v>135</v>
      </c>
      <c r="F16" s="6">
        <f t="shared" si="1"/>
        <v>81169.20232479785</v>
      </c>
      <c r="G16" s="7">
        <v>850</v>
      </c>
      <c r="H16" s="24">
        <f t="shared" si="2"/>
        <v>90355.14120909669</v>
      </c>
      <c r="I16" s="22">
        <f t="shared" si="3"/>
        <v>424890.57527390093</v>
      </c>
    </row>
    <row r="17" spans="1:9" ht="34.5" customHeight="1">
      <c r="A17" s="13">
        <v>11</v>
      </c>
      <c r="B17" s="14" t="s">
        <v>44</v>
      </c>
      <c r="C17" s="15">
        <f>774.4-40</f>
        <v>734.4</v>
      </c>
      <c r="D17" s="24">
        <f t="shared" si="0"/>
        <v>110900.48490601592</v>
      </c>
      <c r="E17" s="7">
        <v>126</v>
      </c>
      <c r="F17" s="6">
        <f t="shared" si="1"/>
        <v>75757.92216981133</v>
      </c>
      <c r="G17" s="7">
        <v>734</v>
      </c>
      <c r="H17" s="24">
        <f t="shared" si="2"/>
        <v>78024.3219382082</v>
      </c>
      <c r="I17" s="22">
        <f t="shared" si="3"/>
        <v>264682.72901403543</v>
      </c>
    </row>
    <row r="18" spans="1:9" ht="34.5" customHeight="1">
      <c r="A18" s="13">
        <v>12</v>
      </c>
      <c r="B18" s="14" t="s">
        <v>19</v>
      </c>
      <c r="C18" s="6">
        <v>586.14</v>
      </c>
      <c r="D18" s="24">
        <f t="shared" si="0"/>
        <v>88511.99649075732</v>
      </c>
      <c r="E18" s="7">
        <v>122</v>
      </c>
      <c r="F18" s="6">
        <f t="shared" si="1"/>
        <v>73352.90876759509</v>
      </c>
      <c r="G18" s="7">
        <v>1245</v>
      </c>
      <c r="H18" s="24">
        <f t="shared" si="2"/>
        <v>132343.70682979457</v>
      </c>
      <c r="I18" s="22">
        <f t="shared" si="3"/>
        <v>294208.61208814697</v>
      </c>
    </row>
    <row r="19" spans="1:9" ht="34.5" customHeight="1">
      <c r="A19" s="13">
        <v>13</v>
      </c>
      <c r="B19" s="14" t="s">
        <v>12</v>
      </c>
      <c r="C19" s="15">
        <v>871.93</v>
      </c>
      <c r="D19" s="24">
        <f t="shared" si="0"/>
        <v>131668.65441735083</v>
      </c>
      <c r="E19" s="7">
        <v>152</v>
      </c>
      <c r="F19" s="6">
        <f t="shared" si="1"/>
        <v>91390.50928421684</v>
      </c>
      <c r="G19" s="7">
        <v>988</v>
      </c>
      <c r="H19" s="24">
        <f t="shared" si="2"/>
        <v>105024.56413480885</v>
      </c>
      <c r="I19" s="22">
        <f t="shared" si="3"/>
        <v>328083.7278363765</v>
      </c>
    </row>
    <row r="20" spans="1:9" ht="34.5" customHeight="1">
      <c r="A20" s="13">
        <v>14</v>
      </c>
      <c r="B20" s="14" t="s">
        <v>13</v>
      </c>
      <c r="C20" s="15">
        <v>1503.7</v>
      </c>
      <c r="D20" s="24">
        <f t="shared" si="0"/>
        <v>227071.15897763637</v>
      </c>
      <c r="E20" s="7">
        <v>117</v>
      </c>
      <c r="F20" s="6">
        <f t="shared" si="1"/>
        <v>70346.6420148248</v>
      </c>
      <c r="G20" s="7">
        <v>676</v>
      </c>
      <c r="H20" s="24">
        <f t="shared" si="2"/>
        <v>71858.91230276396</v>
      </c>
      <c r="I20" s="22">
        <f t="shared" si="3"/>
        <v>369276.7132952251</v>
      </c>
    </row>
    <row r="21" spans="1:9" ht="34.5" customHeight="1">
      <c r="A21" s="13">
        <v>15</v>
      </c>
      <c r="B21" s="14" t="s">
        <v>14</v>
      </c>
      <c r="C21" s="15">
        <v>1411.35</v>
      </c>
      <c r="D21" s="24">
        <f t="shared" si="0"/>
        <v>213125.54380733328</v>
      </c>
      <c r="E21" s="7">
        <v>155</v>
      </c>
      <c r="F21" s="6">
        <f t="shared" si="1"/>
        <v>93194.26933587901</v>
      </c>
      <c r="G21" s="7">
        <v>812</v>
      </c>
      <c r="H21" s="24">
        <f t="shared" si="2"/>
        <v>86315.73489621942</v>
      </c>
      <c r="I21" s="22">
        <f t="shared" si="3"/>
        <v>392635.5480394317</v>
      </c>
    </row>
    <row r="22" spans="1:9" ht="34.5" customHeight="1">
      <c r="A22" s="13">
        <v>16</v>
      </c>
      <c r="B22" s="14" t="s">
        <v>22</v>
      </c>
      <c r="C22" s="15">
        <v>903.25</v>
      </c>
      <c r="D22" s="24">
        <f t="shared" si="0"/>
        <v>136398.23392069564</v>
      </c>
      <c r="E22" s="7">
        <v>159</v>
      </c>
      <c r="F22" s="6">
        <f t="shared" si="1"/>
        <v>95599.28273809524</v>
      </c>
      <c r="G22" s="7">
        <v>988</v>
      </c>
      <c r="H22" s="24">
        <f t="shared" si="2"/>
        <v>105024.56413480885</v>
      </c>
      <c r="I22" s="22">
        <f t="shared" si="3"/>
        <v>337022.0807935997</v>
      </c>
    </row>
    <row r="23" spans="1:9" ht="34.5" customHeight="1">
      <c r="A23" s="13">
        <v>17</v>
      </c>
      <c r="B23" s="14" t="s">
        <v>3</v>
      </c>
      <c r="C23" s="15">
        <v>587.4</v>
      </c>
      <c r="D23" s="24">
        <f t="shared" si="0"/>
        <v>88702.26693054705</v>
      </c>
      <c r="E23" s="7">
        <v>142</v>
      </c>
      <c r="F23" s="6">
        <f t="shared" si="1"/>
        <v>85377.97577867625</v>
      </c>
      <c r="G23" s="7">
        <v>721</v>
      </c>
      <c r="H23" s="24">
        <f t="shared" si="2"/>
        <v>76642.41977853967</v>
      </c>
      <c r="I23" s="22">
        <f t="shared" si="3"/>
        <v>250722.66248776298</v>
      </c>
    </row>
    <row r="24" spans="1:9" ht="34.5" customHeight="1">
      <c r="A24" s="13">
        <v>18</v>
      </c>
      <c r="B24" s="14" t="s">
        <v>16</v>
      </c>
      <c r="C24" s="15">
        <v>692.8</v>
      </c>
      <c r="D24" s="24">
        <f t="shared" si="0"/>
        <v>104618.54022724376</v>
      </c>
      <c r="E24" s="7">
        <v>141</v>
      </c>
      <c r="F24" s="6">
        <f t="shared" si="1"/>
        <v>84776.72242812219</v>
      </c>
      <c r="G24" s="7">
        <v>758</v>
      </c>
      <c r="H24" s="24">
        <f t="shared" si="2"/>
        <v>80575.52592528857</v>
      </c>
      <c r="I24" s="22">
        <f t="shared" si="3"/>
        <v>269970.78858065454</v>
      </c>
    </row>
    <row r="25" spans="1:9" ht="34.5" customHeight="1">
      <c r="A25" s="13">
        <v>19</v>
      </c>
      <c r="B25" s="14" t="s">
        <v>20</v>
      </c>
      <c r="C25" s="15">
        <v>540.3</v>
      </c>
      <c r="D25" s="24">
        <f t="shared" si="0"/>
        <v>81589.77668126415</v>
      </c>
      <c r="E25" s="7">
        <v>152</v>
      </c>
      <c r="F25" s="6">
        <f t="shared" si="1"/>
        <v>91390.50928421684</v>
      </c>
      <c r="G25" s="7">
        <v>988</v>
      </c>
      <c r="H25" s="24">
        <f t="shared" si="2"/>
        <v>105024.56413480885</v>
      </c>
      <c r="I25" s="22">
        <f t="shared" si="3"/>
        <v>278004.85010028986</v>
      </c>
    </row>
    <row r="26" spans="1:9" ht="34.5" customHeight="1">
      <c r="A26" s="13">
        <v>20</v>
      </c>
      <c r="B26" s="14" t="s">
        <v>45</v>
      </c>
      <c r="C26" s="15">
        <v>2687</v>
      </c>
      <c r="D26" s="24">
        <f t="shared" si="0"/>
        <v>405759.26326588343</v>
      </c>
      <c r="E26" s="7">
        <v>160</v>
      </c>
      <c r="F26" s="6">
        <f t="shared" si="1"/>
        <v>96200.5360886493</v>
      </c>
      <c r="G26" s="7">
        <v>1280</v>
      </c>
      <c r="H26" s="24">
        <f t="shared" si="2"/>
        <v>136064.21264428677</v>
      </c>
      <c r="I26" s="22">
        <f t="shared" si="3"/>
        <v>638024.0119988195</v>
      </c>
    </row>
    <row r="27" spans="1:9" ht="34.5" customHeight="1">
      <c r="A27" s="13">
        <v>21</v>
      </c>
      <c r="B27" s="14" t="s">
        <v>46</v>
      </c>
      <c r="C27" s="15">
        <v>1663.16</v>
      </c>
      <c r="D27" s="24">
        <f t="shared" si="0"/>
        <v>251150.94019102593</v>
      </c>
      <c r="E27" s="7">
        <f>65+115</f>
        <v>180</v>
      </c>
      <c r="F27" s="6">
        <f t="shared" si="1"/>
        <v>108225.60309973046</v>
      </c>
      <c r="G27" s="7">
        <v>780</v>
      </c>
      <c r="H27" s="24">
        <f t="shared" si="2"/>
        <v>82914.12958011226</v>
      </c>
      <c r="I27" s="22">
        <f t="shared" si="3"/>
        <v>442290.6728708687</v>
      </c>
    </row>
    <row r="28" spans="1:9" ht="34.5" customHeight="1">
      <c r="A28" s="13">
        <v>22</v>
      </c>
      <c r="B28" s="14" t="s">
        <v>23</v>
      </c>
      <c r="C28" s="15">
        <v>1236.2</v>
      </c>
      <c r="D28" s="24">
        <f t="shared" si="0"/>
        <v>186676.4425937049</v>
      </c>
      <c r="E28" s="7">
        <v>115</v>
      </c>
      <c r="F28" s="6">
        <f t="shared" si="1"/>
        <v>69144.13531371669</v>
      </c>
      <c r="G28" s="7">
        <v>476</v>
      </c>
      <c r="H28" s="24">
        <f t="shared" si="2"/>
        <v>50598.87907709415</v>
      </c>
      <c r="I28" s="22">
        <f t="shared" si="3"/>
        <v>306419.45698451577</v>
      </c>
    </row>
    <row r="29" spans="1:9" ht="34.5" customHeight="1">
      <c r="A29" s="13">
        <v>23</v>
      </c>
      <c r="B29" s="14" t="s">
        <v>47</v>
      </c>
      <c r="C29" s="15">
        <v>557.43</v>
      </c>
      <c r="D29" s="24">
        <f t="shared" si="0"/>
        <v>84176.54861269124</v>
      </c>
      <c r="E29" s="7">
        <v>78</v>
      </c>
      <c r="F29" s="6">
        <f t="shared" si="1"/>
        <v>46897.76134321653</v>
      </c>
      <c r="G29" s="7">
        <v>471</v>
      </c>
      <c r="H29" s="24">
        <f t="shared" si="2"/>
        <v>50067.378246452405</v>
      </c>
      <c r="I29" s="22">
        <f t="shared" si="3"/>
        <v>181141.68820236018</v>
      </c>
    </row>
    <row r="30" spans="1:9" ht="34.5" customHeight="1">
      <c r="A30" s="13">
        <v>24</v>
      </c>
      <c r="B30" s="14" t="s">
        <v>28</v>
      </c>
      <c r="C30" s="6">
        <f>651.8</f>
        <v>651.8</v>
      </c>
      <c r="D30" s="24">
        <f t="shared" si="0"/>
        <v>98427.20051980007</v>
      </c>
      <c r="E30" s="7">
        <f>80</f>
        <v>80</v>
      </c>
      <c r="F30" s="6">
        <f t="shared" si="1"/>
        <v>48100.26804432465</v>
      </c>
      <c r="G30" s="7">
        <f>385+15</f>
        <v>400</v>
      </c>
      <c r="H30" s="24">
        <f t="shared" si="2"/>
        <v>42520.06645133962</v>
      </c>
      <c r="I30" s="22">
        <f t="shared" si="3"/>
        <v>189047.53501546435</v>
      </c>
    </row>
    <row r="31" spans="1:9" ht="34.5" customHeight="1">
      <c r="A31" s="13">
        <v>25</v>
      </c>
      <c r="B31" s="14" t="s">
        <v>29</v>
      </c>
      <c r="C31" s="6">
        <f>619+15</f>
        <v>634</v>
      </c>
      <c r="D31" s="24">
        <f t="shared" si="0"/>
        <v>95739.25303705623</v>
      </c>
      <c r="E31" s="7">
        <v>138</v>
      </c>
      <c r="F31" s="6">
        <f t="shared" si="1"/>
        <v>82972.96237646001</v>
      </c>
      <c r="G31" s="7">
        <v>725</v>
      </c>
      <c r="H31" s="24">
        <f t="shared" si="2"/>
        <v>77067.62044305306</v>
      </c>
      <c r="I31" s="22">
        <f t="shared" si="3"/>
        <v>255779.8358565693</v>
      </c>
    </row>
    <row r="32" spans="1:9" ht="37.5" customHeight="1">
      <c r="A32" s="8"/>
      <c r="B32" s="18" t="s">
        <v>5</v>
      </c>
      <c r="C32" s="9">
        <f>SUM(C6:C31)</f>
        <v>26589.069999999996</v>
      </c>
      <c r="D32" s="9">
        <f aca="true" t="shared" si="4" ref="D32:I32">SUM(D6:D31)</f>
        <v>4015169.875000001</v>
      </c>
      <c r="E32" s="9">
        <f t="shared" si="4"/>
        <v>3339</v>
      </c>
      <c r="F32" s="9">
        <f t="shared" si="4"/>
        <v>2007584.9374999998</v>
      </c>
      <c r="G32" s="9">
        <f t="shared" si="4"/>
        <v>18886</v>
      </c>
      <c r="H32" s="9">
        <f t="shared" si="4"/>
        <v>2007584.9374999998</v>
      </c>
      <c r="I32" s="9">
        <f t="shared" si="4"/>
        <v>8030339.750000002</v>
      </c>
    </row>
    <row r="33" spans="1:9" ht="48" customHeight="1">
      <c r="A33" s="10"/>
      <c r="B33" s="31" t="s">
        <v>30</v>
      </c>
      <c r="C33" s="9">
        <f>C32</f>
        <v>26589.069999999996</v>
      </c>
      <c r="D33" s="30"/>
      <c r="E33" s="33" t="s">
        <v>32</v>
      </c>
      <c r="F33" s="9">
        <f>0.5*8030339.75</f>
        <v>4015169.875</v>
      </c>
      <c r="G33" s="30"/>
      <c r="H33" s="30"/>
      <c r="I33" s="30"/>
    </row>
    <row r="34" spans="1:9" ht="40.5" customHeight="1">
      <c r="A34" s="10"/>
      <c r="B34" s="32" t="s">
        <v>40</v>
      </c>
      <c r="C34" s="9">
        <f>0.5*8030339.75</f>
        <v>4015169.875</v>
      </c>
      <c r="D34" s="30"/>
      <c r="E34" s="34" t="s">
        <v>33</v>
      </c>
      <c r="F34" s="9">
        <f>0.5*F33</f>
        <v>2007584.9375</v>
      </c>
      <c r="G34" s="30"/>
      <c r="H34" s="30"/>
      <c r="I34" s="30"/>
    </row>
    <row r="35" spans="1:9" ht="50.25" customHeight="1">
      <c r="A35" s="10"/>
      <c r="B35" s="31" t="s">
        <v>31</v>
      </c>
      <c r="C35" s="9">
        <f>C34/C33</f>
        <v>151.0082855474073</v>
      </c>
      <c r="D35" s="30"/>
      <c r="E35" s="34" t="s">
        <v>41</v>
      </c>
      <c r="F35" s="9">
        <f>E32</f>
        <v>3339</v>
      </c>
      <c r="G35" s="30"/>
      <c r="H35" s="30"/>
      <c r="I35" s="30"/>
    </row>
    <row r="36" spans="1:9" ht="47.25" customHeight="1">
      <c r="A36" s="10"/>
      <c r="B36" s="19"/>
      <c r="C36" s="30"/>
      <c r="D36" s="30"/>
      <c r="E36" s="34" t="s">
        <v>34</v>
      </c>
      <c r="F36" s="9">
        <f>F34/F35</f>
        <v>601.2533505540581</v>
      </c>
      <c r="G36" s="30"/>
      <c r="H36" s="30"/>
      <c r="I36" s="30"/>
    </row>
    <row r="37" spans="1:9" ht="54.75" customHeight="1">
      <c r="A37" s="10"/>
      <c r="B37" s="19"/>
      <c r="C37" s="30"/>
      <c r="D37" s="30"/>
      <c r="E37" s="34" t="s">
        <v>35</v>
      </c>
      <c r="F37" s="9">
        <f>F33-F34</f>
        <v>2007584.9375</v>
      </c>
      <c r="G37" s="30"/>
      <c r="H37" s="30"/>
      <c r="I37" s="30"/>
    </row>
    <row r="38" spans="1:9" ht="73.5" customHeight="1">
      <c r="A38" s="10"/>
      <c r="B38" s="19"/>
      <c r="C38" s="30"/>
      <c r="D38" s="30"/>
      <c r="E38" s="35" t="s">
        <v>42</v>
      </c>
      <c r="F38" s="9">
        <f>G32</f>
        <v>18886</v>
      </c>
      <c r="G38" s="30"/>
      <c r="H38" s="30"/>
      <c r="I38" s="30"/>
    </row>
    <row r="39" spans="1:9" ht="64.5" customHeight="1">
      <c r="A39" s="10"/>
      <c r="B39" s="19"/>
      <c r="C39" s="29"/>
      <c r="D39" s="30"/>
      <c r="E39" s="34" t="s">
        <v>36</v>
      </c>
      <c r="F39" s="9">
        <f>F37/F38</f>
        <v>106.30016612834905</v>
      </c>
      <c r="G39" s="30"/>
      <c r="H39" s="30"/>
      <c r="I39" s="30"/>
    </row>
    <row r="41" spans="2:5" ht="18.75">
      <c r="B41" s="20"/>
      <c r="C41" s="11"/>
      <c r="D41" s="25"/>
      <c r="E41" s="11"/>
    </row>
    <row r="42" spans="2:5" ht="18.75">
      <c r="B42" s="20"/>
      <c r="C42" s="11"/>
      <c r="D42" s="25"/>
      <c r="E42" s="11"/>
    </row>
    <row r="43" spans="2:5" ht="18.75">
      <c r="B43" s="20"/>
      <c r="C43" s="11"/>
      <c r="D43" s="25"/>
      <c r="E43" s="11"/>
    </row>
    <row r="44" spans="2:5" ht="18.75">
      <c r="B44" s="20"/>
      <c r="D44" s="11"/>
      <c r="E44" s="11"/>
    </row>
    <row r="45" spans="4:5" ht="18.75">
      <c r="D45" s="11"/>
      <c r="E45" s="11"/>
    </row>
    <row r="51" ht="12.75">
      <c r="I51" s="23"/>
    </row>
  </sheetData>
  <sheetProtection/>
  <mergeCells count="2">
    <mergeCell ref="C4:D4"/>
    <mergeCell ref="E4:H4"/>
  </mergeCells>
  <printOptions/>
  <pageMargins left="0.11" right="0.2" top="0.35" bottom="0.23" header="0.25" footer="0.13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2018-06-28T15:38:52Z</cp:lastPrinted>
  <dcterms:created xsi:type="dcterms:W3CDTF">2004-01-09T07:03:24Z</dcterms:created>
  <dcterms:modified xsi:type="dcterms:W3CDTF">2018-07-03T09:41:58Z</dcterms:modified>
  <cp:category/>
  <cp:version/>
  <cp:contentType/>
  <cp:contentStatus/>
</cp:coreProperties>
</file>